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2435"/>
  </bookViews>
  <sheets>
    <sheet name="2019" sheetId="2" r:id="rId1"/>
  </sheets>
  <definedNames>
    <definedName name="Print_Titles" localSheetId="0">'2019'!$7:$8</definedName>
  </definedNames>
  <calcPr calcId="125725"/>
</workbook>
</file>

<file path=xl/calcChain.xml><?xml version="1.0" encoding="utf-8"?>
<calcChain xmlns="http://schemas.openxmlformats.org/spreadsheetml/2006/main">
  <c r="I66" i="2"/>
  <c r="J66"/>
  <c r="G16"/>
  <c r="E22"/>
  <c r="E21"/>
  <c r="E19"/>
  <c r="E18"/>
  <c r="I15"/>
  <c r="H12"/>
  <c r="K15"/>
  <c r="J15"/>
  <c r="H15"/>
  <c r="G15"/>
  <c r="F15"/>
  <c r="K16"/>
  <c r="J16"/>
  <c r="F16"/>
  <c r="E30"/>
  <c r="E69"/>
  <c r="E67"/>
  <c r="E63"/>
  <c r="E62"/>
  <c r="E60"/>
  <c r="E59"/>
  <c r="E57"/>
  <c r="E56"/>
  <c r="F54"/>
  <c r="H54"/>
  <c r="G53"/>
  <c r="H53"/>
  <c r="I53"/>
  <c r="J53"/>
  <c r="K53"/>
  <c r="K54"/>
  <c r="K11" s="1"/>
  <c r="J54"/>
  <c r="I54"/>
  <c r="G54"/>
  <c r="K66"/>
  <c r="E28"/>
  <c r="K25"/>
  <c r="K27"/>
  <c r="E27" s="1"/>
  <c r="E26"/>
  <c r="E25" s="1"/>
  <c r="K52" l="1"/>
  <c r="E54"/>
  <c r="G52"/>
  <c r="H52"/>
  <c r="K14"/>
  <c r="F14"/>
  <c r="J14"/>
  <c r="E15"/>
  <c r="E34"/>
  <c r="E33" s="1"/>
  <c r="G33" l="1"/>
  <c r="H33"/>
  <c r="I33"/>
  <c r="J33"/>
  <c r="F33"/>
  <c r="K33"/>
  <c r="H16"/>
  <c r="I16"/>
  <c r="I14" s="1"/>
  <c r="F66"/>
  <c r="H58"/>
  <c r="H71"/>
  <c r="H66"/>
  <c r="G55"/>
  <c r="H55"/>
  <c r="K38"/>
  <c r="G38"/>
  <c r="H38"/>
  <c r="I38"/>
  <c r="J38"/>
  <c r="J11" s="1"/>
  <c r="J9" s="1"/>
  <c r="F38"/>
  <c r="H37"/>
  <c r="H10" s="1"/>
  <c r="H41"/>
  <c r="E55" l="1"/>
  <c r="F11"/>
  <c r="E38"/>
  <c r="H14"/>
  <c r="H11"/>
  <c r="I11"/>
  <c r="G11"/>
  <c r="E16"/>
  <c r="G14"/>
  <c r="F65"/>
  <c r="J52"/>
  <c r="I52"/>
  <c r="E11" l="1"/>
  <c r="H9"/>
  <c r="F53"/>
  <c r="E65"/>
  <c r="E41"/>
  <c r="E42"/>
  <c r="E43"/>
  <c r="K29"/>
  <c r="E29" s="1"/>
  <c r="F12"/>
  <c r="E72"/>
  <c r="F31"/>
  <c r="E31" s="1"/>
  <c r="G64"/>
  <c r="G68"/>
  <c r="H68"/>
  <c r="I68"/>
  <c r="J68"/>
  <c r="K68"/>
  <c r="F68"/>
  <c r="G66"/>
  <c r="E66" s="1"/>
  <c r="G61"/>
  <c r="H61"/>
  <c r="I61"/>
  <c r="J61"/>
  <c r="K61"/>
  <c r="F61"/>
  <c r="E32"/>
  <c r="I58"/>
  <c r="F58"/>
  <c r="E48"/>
  <c r="E50"/>
  <c r="E40"/>
  <c r="E45"/>
  <c r="E46"/>
  <c r="G37"/>
  <c r="G10" s="1"/>
  <c r="G9" s="1"/>
  <c r="I37"/>
  <c r="J37"/>
  <c r="K37"/>
  <c r="K10" s="1"/>
  <c r="K9" s="1"/>
  <c r="F37"/>
  <c r="K44"/>
  <c r="E44" s="1"/>
  <c r="K49"/>
  <c r="E49" s="1"/>
  <c r="K47"/>
  <c r="E47" s="1"/>
  <c r="G39"/>
  <c r="F39"/>
  <c r="H20"/>
  <c r="I20"/>
  <c r="F20"/>
  <c r="E24"/>
  <c r="E23" s="1"/>
  <c r="K23"/>
  <c r="G17"/>
  <c r="F17"/>
  <c r="E17" l="1"/>
  <c r="F10"/>
  <c r="E37"/>
  <c r="E36" s="1"/>
  <c r="I10"/>
  <c r="I9" s="1"/>
  <c r="E39"/>
  <c r="E61"/>
  <c r="E20"/>
  <c r="E71"/>
  <c r="E12"/>
  <c r="E53"/>
  <c r="E52" s="1"/>
  <c r="F52"/>
  <c r="E58"/>
  <c r="E68"/>
  <c r="F36"/>
  <c r="G36"/>
  <c r="F64"/>
  <c r="E64" s="1"/>
  <c r="I36"/>
  <c r="J36"/>
  <c r="K36"/>
  <c r="H36"/>
  <c r="E10" l="1"/>
  <c r="F9"/>
  <c r="E9" s="1"/>
  <c r="E14"/>
</calcChain>
</file>

<file path=xl/sharedStrings.xml><?xml version="1.0" encoding="utf-8"?>
<sst xmlns="http://schemas.openxmlformats.org/spreadsheetml/2006/main" count="94" uniqueCount="52">
  <si>
    <t>наличие ПСД, госэкспертизы</t>
  </si>
  <si>
    <t>ВСЕГО</t>
  </si>
  <si>
    <t>Сроки реализации</t>
  </si>
  <si>
    <t>2022-2026</t>
  </si>
  <si>
    <t>Объемы капитальных вложений по годам, млн.руб.</t>
  </si>
  <si>
    <t>№ строки</t>
  </si>
  <si>
    <t>ВСЕГО по Программе, в том числе:</t>
  </si>
  <si>
    <t>областной бюджет</t>
  </si>
  <si>
    <t>местный бюджет</t>
  </si>
  <si>
    <t>внебюджетные средства</t>
  </si>
  <si>
    <t>4. Прочие объекты социальной инфраструктуры</t>
  </si>
  <si>
    <t>2025-2026</t>
  </si>
  <si>
    <t>2017-2020</t>
  </si>
  <si>
    <t>Всего по направлению Образование, в т.ч.:</t>
  </si>
  <si>
    <t>Всего по направлению Культура, в т.ч.:</t>
  </si>
  <si>
    <t>2017-2026</t>
  </si>
  <si>
    <t>2017-2018</t>
  </si>
  <si>
    <t>Всего по направлению Физическая культура и спорт, в т.ч.:</t>
  </si>
  <si>
    <t>2018-2019</t>
  </si>
  <si>
    <t>Капитальные вложения в объекты социальной инфраструктуры Новоуральского городского округа</t>
  </si>
  <si>
    <t>Строительство музейно-выставочного центра, г.Новоуральск, ул.Л.Толстого, 2 А</t>
  </si>
  <si>
    <t>Строительство 2-ой очереди школы (спортивный зал, столовая) в с.Тарасково, ул.Ленина, 30</t>
  </si>
  <si>
    <t>Строительство плавательного бассейна, г.Новоуральск, район ул.Ленина, 158</t>
  </si>
  <si>
    <t xml:space="preserve">Реконструкция здания городской общественной бани под Дом ритуальных услуг, г.Новоуральск, ул. Фурманова, 32А </t>
  </si>
  <si>
    <t>Реконструкция детского сада-ясли, г.Новоуральск, ул.Ленина, 24</t>
  </si>
  <si>
    <t>Строительство школы в д.Починок, ул.Ленина, 19А, корпус 2</t>
  </si>
  <si>
    <t>Строительство здания научно-технического образовательного молодежного центра, г.Новоуральск, ул.Корнилова</t>
  </si>
  <si>
    <t>Строительство спортивной базы (1 этап), г.Новоуральск, ул.Фурманова, 30А</t>
  </si>
  <si>
    <t>Строительство физкультурно-оздоровительного комплекса, г.Новоуральск, бульвар ак. Кикоина</t>
  </si>
  <si>
    <t>Строительство открытого хоккейного корта, г.Новоуральск, ул.Фурманова</t>
  </si>
  <si>
    <t>Приложение № 3</t>
  </si>
  <si>
    <t>Таблица 19</t>
  </si>
  <si>
    <t>2. Культура (ответственный исполнитель - Отдел культуры Администрации Новоуральского городского округа)</t>
  </si>
  <si>
    <t>3. Физическая культура и спорт (ответственный исполнитель - Комитет по делам молодежи, семьи, спорту и социальным программам Администрации Новоуральского городского округа)</t>
  </si>
  <si>
    <t>1. Образование (ответственный исполнитель - Управление образования Администрации Новоуральского гродского округа)</t>
  </si>
  <si>
    <t>Наименование мероприятия*</t>
  </si>
  <si>
    <t>Реконструкция Центрального стадиона, включая ПИР</t>
  </si>
  <si>
    <t>Мероприятия предусмотренные Генеральным планом Новоуральского городского округа в расчётны срок 2026-2040 годы, не включены в Программу комплексного развития социальной инфраструктуры Новоуральского городского округа на 2017-2026 годы"</t>
  </si>
  <si>
    <t>*</t>
  </si>
  <si>
    <t>Развитие базы загородного филиала МАУ ДО «ЦВР» (строительство нового корпуса филиала МАУ  ДО «ЦВР»)</t>
  </si>
  <si>
    <t>Строительство складского помещения и теплого гаража в загородном филиале МАУ ДО «ЦВР»</t>
  </si>
  <si>
    <t>Строительство административно-бытового корпуса и трибун МАУ ДО «ДЮСШ № 2», г.Новоуральск, ул.Свердлова, 1б</t>
  </si>
  <si>
    <t>Реконструкция стадиона МАУ ДО «ДЮСШ № 4» с учетом восстановления подпорной стенки</t>
  </si>
  <si>
    <t>Капитальный ремонт здания мастерских корпуса МБУК «Новоуральский театр кукол», г.Новоуральск, ул.Ленина, 90а</t>
  </si>
  <si>
    <t>Капитальный ремонт здания МБУК «ТМДК», г.Новоуральск, ул. Строителей, 13</t>
  </si>
  <si>
    <t>Строительство парка за ДК «УЭХК» - филиал    № 4 МАУК ДК «Новоуральский», включая ПИР</t>
  </si>
  <si>
    <t>Строительство спортивной базы на горнолыжном комплексе «Висячий камень»</t>
  </si>
  <si>
    <t>Реконструкция общеобразовательного учреждения в Центральном районе (МАОУ «Гимназия № 41»)</t>
  </si>
  <si>
    <t>к решению Думы Новоуральского</t>
  </si>
  <si>
    <t>2020-2025</t>
  </si>
  <si>
    <t xml:space="preserve"> (в редакции решения Думы НГО от 29.06.2022 № 71)</t>
  </si>
  <si>
    <t>городского округа от 26.04.2017 № 58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</si>
</sst>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000000000\ _₽_-;\-* #,##0.0000000000\ _₽_-;_-* &quot;-&quot;??????????\ _₽_-;_-@_-"/>
    <numFmt numFmtId="166" formatCode="_-* #,##0.0\ _₽_-;\-* #,##0.0\ _₽_-;_-* &quot;-&quot;?\ _₽_-;_-@_-"/>
    <numFmt numFmtId="167" formatCode="0.0"/>
  </numFmts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Border="1"/>
    <xf numFmtId="164" fontId="1" fillId="0" borderId="0" xfId="0" applyNumberFormat="1" applyFont="1" applyBorder="1"/>
    <xf numFmtId="166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1" fillId="2" borderId="0" xfId="0" applyFont="1" applyFill="1" applyBorder="1"/>
    <xf numFmtId="166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66" fontId="1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 wrapText="1" readingOrder="2"/>
    </xf>
    <xf numFmtId="0" fontId="5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6"/>
  <sheetViews>
    <sheetView tabSelected="1" workbookViewId="0">
      <selection activeCell="H3" sqref="H3:K3"/>
    </sheetView>
  </sheetViews>
  <sheetFormatPr defaultColWidth="8.85546875" defaultRowHeight="18.75"/>
  <cols>
    <col min="1" max="1" width="7.7109375" style="1" customWidth="1"/>
    <col min="2" max="2" width="46.7109375" style="1" customWidth="1"/>
    <col min="3" max="3" width="34.42578125" style="1" hidden="1" customWidth="1"/>
    <col min="4" max="4" width="12.7109375" style="1" customWidth="1"/>
    <col min="5" max="5" width="11.140625" style="1" customWidth="1"/>
    <col min="6" max="6" width="10" style="3" customWidth="1"/>
    <col min="7" max="7" width="10.42578125" style="1" customWidth="1"/>
    <col min="8" max="8" width="10" style="3" customWidth="1"/>
    <col min="9" max="9" width="10.140625" style="1" customWidth="1"/>
    <col min="10" max="10" width="10.85546875" style="1" customWidth="1"/>
    <col min="11" max="11" width="11" style="1" customWidth="1"/>
    <col min="12" max="12" width="9.140625" style="1" bestFit="1" customWidth="1"/>
    <col min="13" max="13" width="8.85546875" style="1"/>
    <col min="14" max="14" width="9.140625" style="1" bestFit="1" customWidth="1"/>
    <col min="15" max="16384" width="8.85546875" style="1"/>
  </cols>
  <sheetData>
    <row r="1" spans="1:14" ht="15" customHeight="1">
      <c r="A1" s="7"/>
      <c r="B1" s="7"/>
      <c r="C1" s="7"/>
      <c r="D1" s="7"/>
      <c r="E1" s="7"/>
      <c r="F1" s="8"/>
      <c r="G1" s="7"/>
      <c r="H1" s="44" t="s">
        <v>30</v>
      </c>
      <c r="I1" s="44"/>
      <c r="J1" s="44"/>
      <c r="K1" s="44"/>
    </row>
    <row r="2" spans="1:14" ht="15.75" customHeight="1">
      <c r="A2" s="9"/>
      <c r="B2" s="9"/>
      <c r="C2" s="9"/>
      <c r="D2" s="9"/>
      <c r="E2" s="9"/>
      <c r="F2" s="10"/>
      <c r="G2" s="9"/>
      <c r="H2" s="45" t="s">
        <v>48</v>
      </c>
      <c r="I2" s="45"/>
      <c r="J2" s="45"/>
      <c r="K2" s="45"/>
    </row>
    <row r="3" spans="1:14" ht="15.75" customHeight="1">
      <c r="A3" s="9"/>
      <c r="B3" s="9"/>
      <c r="C3" s="9"/>
      <c r="D3" s="9"/>
      <c r="E3" s="9"/>
      <c r="F3" s="10"/>
      <c r="G3" s="9"/>
      <c r="H3" s="46" t="s">
        <v>51</v>
      </c>
      <c r="I3" s="46"/>
      <c r="J3" s="46"/>
      <c r="K3" s="46"/>
    </row>
    <row r="4" spans="1:14" ht="30" customHeight="1">
      <c r="A4" s="9"/>
      <c r="B4" s="9"/>
      <c r="C4" s="9"/>
      <c r="D4" s="9"/>
      <c r="E4" s="9"/>
      <c r="F4" s="10"/>
      <c r="G4" s="9"/>
      <c r="H4" s="52" t="s">
        <v>50</v>
      </c>
      <c r="I4" s="52"/>
      <c r="J4" s="52"/>
      <c r="K4" s="52"/>
    </row>
    <row r="5" spans="1:14" ht="34.5" customHeight="1">
      <c r="A5" s="48" t="s">
        <v>19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4" ht="16.5" customHeight="1">
      <c r="A6" s="49" t="s">
        <v>31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4" ht="53.25" customHeight="1">
      <c r="A7" s="11" t="s">
        <v>5</v>
      </c>
      <c r="B7" s="11" t="s">
        <v>35</v>
      </c>
      <c r="C7" s="12"/>
      <c r="D7" s="11" t="s">
        <v>2</v>
      </c>
      <c r="E7" s="50" t="s">
        <v>4</v>
      </c>
      <c r="F7" s="50"/>
      <c r="G7" s="50"/>
      <c r="H7" s="50"/>
      <c r="I7" s="50"/>
      <c r="J7" s="50"/>
      <c r="K7" s="50"/>
    </row>
    <row r="8" spans="1:14" s="4" customFormat="1" ht="24" customHeight="1">
      <c r="A8" s="13"/>
      <c r="B8" s="13"/>
      <c r="C8" s="13" t="s">
        <v>0</v>
      </c>
      <c r="D8" s="13"/>
      <c r="E8" s="14" t="s">
        <v>1</v>
      </c>
      <c r="F8" s="14">
        <v>2017</v>
      </c>
      <c r="G8" s="13">
        <v>2018</v>
      </c>
      <c r="H8" s="14">
        <v>2019</v>
      </c>
      <c r="I8" s="13">
        <v>2020</v>
      </c>
      <c r="J8" s="13">
        <v>2021</v>
      </c>
      <c r="K8" s="15" t="s">
        <v>3</v>
      </c>
    </row>
    <row r="9" spans="1:14" ht="21.75" customHeight="1">
      <c r="A9" s="16">
        <v>1</v>
      </c>
      <c r="B9" s="17" t="s">
        <v>6</v>
      </c>
      <c r="C9" s="18"/>
      <c r="D9" s="19" t="s">
        <v>15</v>
      </c>
      <c r="E9" s="20">
        <f>SUM(F9:K9)</f>
        <v>1074.5</v>
      </c>
      <c r="F9" s="21">
        <f>SUM(F10:F12)</f>
        <v>79.3</v>
      </c>
      <c r="G9" s="20">
        <f>SUM(G10:G12)</f>
        <v>184.8</v>
      </c>
      <c r="H9" s="21">
        <f>SUM(H10:H12)</f>
        <v>205.5</v>
      </c>
      <c r="I9" s="20">
        <f>SUM(I10:I11)</f>
        <v>140.9</v>
      </c>
      <c r="J9" s="20">
        <f>SUM(J10:J11)</f>
        <v>21.8</v>
      </c>
      <c r="K9" s="20">
        <f>SUM(K10:K11)</f>
        <v>442.2</v>
      </c>
    </row>
    <row r="10" spans="1:14" ht="18.75" customHeight="1">
      <c r="A10" s="16">
        <v>2</v>
      </c>
      <c r="B10" s="17" t="s">
        <v>7</v>
      </c>
      <c r="C10" s="18"/>
      <c r="D10" s="19"/>
      <c r="E10" s="20">
        <f>SUM(F10:K10)</f>
        <v>386.7</v>
      </c>
      <c r="F10" s="21">
        <f t="shared" ref="F10:I11" si="0">SUM(F15,F37,F53)</f>
        <v>29.2</v>
      </c>
      <c r="G10" s="20">
        <f t="shared" si="0"/>
        <v>55.7</v>
      </c>
      <c r="H10" s="21">
        <f t="shared" si="0"/>
        <v>63.6</v>
      </c>
      <c r="I10" s="22">
        <f t="shared" si="0"/>
        <v>0</v>
      </c>
      <c r="J10" s="22">
        <v>0</v>
      </c>
      <c r="K10" s="20">
        <f>SUM(K15,K37,K53)</f>
        <v>238.2</v>
      </c>
    </row>
    <row r="11" spans="1:14" ht="18.75" customHeight="1">
      <c r="A11" s="16">
        <v>3</v>
      </c>
      <c r="B11" s="23" t="s">
        <v>8</v>
      </c>
      <c r="C11" s="18"/>
      <c r="D11" s="19"/>
      <c r="E11" s="20">
        <f>SUM(F11:K11)</f>
        <v>655.8</v>
      </c>
      <c r="F11" s="21">
        <f t="shared" si="0"/>
        <v>50.1</v>
      </c>
      <c r="G11" s="20">
        <f t="shared" si="0"/>
        <v>129.1</v>
      </c>
      <c r="H11" s="21">
        <f t="shared" si="0"/>
        <v>109.9</v>
      </c>
      <c r="I11" s="20">
        <f t="shared" si="0"/>
        <v>140.9</v>
      </c>
      <c r="J11" s="24">
        <f>SUM(J16,J38,J54)</f>
        <v>21.8</v>
      </c>
      <c r="K11" s="20">
        <f>SUM(K54)</f>
        <v>204</v>
      </c>
    </row>
    <row r="12" spans="1:14" ht="18.75" customHeight="1">
      <c r="A12" s="16">
        <v>4</v>
      </c>
      <c r="B12" s="23" t="s">
        <v>9</v>
      </c>
      <c r="C12" s="18"/>
      <c r="D12" s="19"/>
      <c r="E12" s="24">
        <f>SUM(E72)</f>
        <v>32</v>
      </c>
      <c r="F12" s="21">
        <f>F72</f>
        <v>0</v>
      </c>
      <c r="G12" s="22">
        <v>0</v>
      </c>
      <c r="H12" s="21">
        <f>SUM(H72)</f>
        <v>32</v>
      </c>
      <c r="I12" s="22">
        <v>0</v>
      </c>
      <c r="J12" s="22">
        <v>0</v>
      </c>
      <c r="K12" s="22">
        <v>0</v>
      </c>
    </row>
    <row r="13" spans="1:14" ht="26.25" customHeight="1">
      <c r="A13" s="16">
        <v>5</v>
      </c>
      <c r="B13" s="47" t="s">
        <v>34</v>
      </c>
      <c r="C13" s="47"/>
      <c r="D13" s="47"/>
      <c r="E13" s="47"/>
      <c r="F13" s="47"/>
      <c r="G13" s="47"/>
      <c r="H13" s="47"/>
      <c r="I13" s="47"/>
      <c r="J13" s="47"/>
      <c r="K13" s="47"/>
    </row>
    <row r="14" spans="1:14" ht="22.7" customHeight="1">
      <c r="A14" s="16">
        <v>6</v>
      </c>
      <c r="B14" s="23" t="s">
        <v>13</v>
      </c>
      <c r="C14" s="25"/>
      <c r="D14" s="18" t="s">
        <v>15</v>
      </c>
      <c r="E14" s="20">
        <f>E15+E16</f>
        <v>837.6</v>
      </c>
      <c r="F14" s="21">
        <f t="shared" ref="F14:K14" si="1">SUM(F15:F16)</f>
        <v>51.400000000000006</v>
      </c>
      <c r="G14" s="20">
        <f t="shared" si="1"/>
        <v>61.7</v>
      </c>
      <c r="H14" s="21">
        <f t="shared" si="1"/>
        <v>48.2</v>
      </c>
      <c r="I14" s="20">
        <f t="shared" si="1"/>
        <v>61.7</v>
      </c>
      <c r="J14" s="26">
        <f t="shared" si="1"/>
        <v>0</v>
      </c>
      <c r="K14" s="20">
        <f t="shared" si="1"/>
        <v>614.6</v>
      </c>
      <c r="N14" s="2"/>
    </row>
    <row r="15" spans="1:14" ht="19.5" customHeight="1">
      <c r="A15" s="16">
        <v>7</v>
      </c>
      <c r="B15" s="27" t="s">
        <v>7</v>
      </c>
      <c r="C15" s="25"/>
      <c r="D15" s="18"/>
      <c r="E15" s="20">
        <f t="shared" ref="E15:E22" si="2">SUM(F15:K15)</f>
        <v>34.4</v>
      </c>
      <c r="F15" s="28">
        <f>SUM(F18,F21)</f>
        <v>26.3</v>
      </c>
      <c r="G15" s="19">
        <f>SUM(G18,G21)</f>
        <v>8.1</v>
      </c>
      <c r="H15" s="28">
        <f>SUM(H18,H21)</f>
        <v>0</v>
      </c>
      <c r="I15" s="26">
        <f>SUM(I18)</f>
        <v>0</v>
      </c>
      <c r="J15" s="26">
        <f>SUM(J18,J21)</f>
        <v>0</v>
      </c>
      <c r="K15" s="26">
        <f>SUM(K18,K21)</f>
        <v>0</v>
      </c>
    </row>
    <row r="16" spans="1:14" ht="18.75" customHeight="1">
      <c r="A16" s="16">
        <v>8</v>
      </c>
      <c r="B16" s="27" t="s">
        <v>8</v>
      </c>
      <c r="C16" s="25"/>
      <c r="D16" s="18"/>
      <c r="E16" s="20">
        <f t="shared" si="2"/>
        <v>803.2</v>
      </c>
      <c r="F16" s="28">
        <f>SUM(F19,F22,F32,F34,F24,F26,F28)</f>
        <v>25.1</v>
      </c>
      <c r="G16" s="19">
        <f>SUM(G19,G22,G32,G34,G24,G26,G28,G30)</f>
        <v>53.6</v>
      </c>
      <c r="H16" s="28">
        <f>H19+H22+H24+H26+H28+H30</f>
        <v>48.2</v>
      </c>
      <c r="I16" s="19">
        <f>I19+I22+I24+I26+I28+I30</f>
        <v>61.7</v>
      </c>
      <c r="J16" s="26">
        <f>SUM(J19,J22,J32,J34,J24,J26,J28,J30)</f>
        <v>0</v>
      </c>
      <c r="K16" s="19">
        <f>SUM(K19,K22,K32,K34,K24,K26,K28,K30)</f>
        <v>614.6</v>
      </c>
    </row>
    <row r="17" spans="1:11" ht="30.75" customHeight="1">
      <c r="A17" s="16">
        <v>9</v>
      </c>
      <c r="B17" s="27" t="s">
        <v>21</v>
      </c>
      <c r="C17" s="18"/>
      <c r="D17" s="29" t="s">
        <v>16</v>
      </c>
      <c r="E17" s="20">
        <f t="shared" si="2"/>
        <v>85.7</v>
      </c>
      <c r="F17" s="28">
        <f>F18+F19</f>
        <v>24</v>
      </c>
      <c r="G17" s="19">
        <f>G18+G19</f>
        <v>61.7</v>
      </c>
      <c r="H17" s="28">
        <v>0</v>
      </c>
      <c r="I17" s="26">
        <v>0</v>
      </c>
      <c r="J17" s="26">
        <v>0</v>
      </c>
      <c r="K17" s="26">
        <v>0</v>
      </c>
    </row>
    <row r="18" spans="1:11" ht="18.75" customHeight="1">
      <c r="A18" s="16">
        <v>10</v>
      </c>
      <c r="B18" s="27" t="s">
        <v>7</v>
      </c>
      <c r="C18" s="18"/>
      <c r="D18" s="19"/>
      <c r="E18" s="20">
        <f t="shared" si="2"/>
        <v>32.1</v>
      </c>
      <c r="F18" s="28">
        <v>24</v>
      </c>
      <c r="G18" s="19">
        <v>8.1</v>
      </c>
      <c r="H18" s="28">
        <v>0</v>
      </c>
      <c r="I18" s="26">
        <v>0</v>
      </c>
      <c r="J18" s="26">
        <v>0</v>
      </c>
      <c r="K18" s="26">
        <v>0</v>
      </c>
    </row>
    <row r="19" spans="1:11" ht="18" customHeight="1">
      <c r="A19" s="16">
        <v>11</v>
      </c>
      <c r="B19" s="27" t="s">
        <v>8</v>
      </c>
      <c r="C19" s="18"/>
      <c r="D19" s="19"/>
      <c r="E19" s="20">
        <f t="shared" si="2"/>
        <v>53.6</v>
      </c>
      <c r="F19" s="28">
        <v>0</v>
      </c>
      <c r="G19" s="19">
        <v>53.6</v>
      </c>
      <c r="H19" s="28">
        <v>0</v>
      </c>
      <c r="I19" s="26">
        <v>0</v>
      </c>
      <c r="J19" s="26">
        <v>0</v>
      </c>
      <c r="K19" s="26">
        <v>0</v>
      </c>
    </row>
    <row r="20" spans="1:11" ht="30" customHeight="1">
      <c r="A20" s="16">
        <v>12</v>
      </c>
      <c r="B20" s="30" t="s">
        <v>25</v>
      </c>
      <c r="C20" s="18"/>
      <c r="D20" s="19" t="s">
        <v>12</v>
      </c>
      <c r="E20" s="20">
        <f t="shared" si="2"/>
        <v>112.2</v>
      </c>
      <c r="F20" s="28">
        <f>F21+F22</f>
        <v>2.2999999999999998</v>
      </c>
      <c r="G20" s="26">
        <v>0</v>
      </c>
      <c r="H20" s="28">
        <f>H21+H22</f>
        <v>48.2</v>
      </c>
      <c r="I20" s="19">
        <f>I21+I22</f>
        <v>61.7</v>
      </c>
      <c r="J20" s="26">
        <v>0</v>
      </c>
      <c r="K20" s="26">
        <v>0</v>
      </c>
    </row>
    <row r="21" spans="1:11" ht="18" customHeight="1">
      <c r="A21" s="16">
        <v>13</v>
      </c>
      <c r="B21" s="27" t="s">
        <v>7</v>
      </c>
      <c r="C21" s="18"/>
      <c r="D21" s="19"/>
      <c r="E21" s="20">
        <f t="shared" si="2"/>
        <v>2.2999999999999998</v>
      </c>
      <c r="F21" s="28">
        <v>2.2999999999999998</v>
      </c>
      <c r="G21" s="26">
        <v>0</v>
      </c>
      <c r="H21" s="28">
        <v>0</v>
      </c>
      <c r="I21" s="26">
        <v>0</v>
      </c>
      <c r="J21" s="26">
        <v>0</v>
      </c>
      <c r="K21" s="26">
        <v>0</v>
      </c>
    </row>
    <row r="22" spans="1:11" ht="18" customHeight="1">
      <c r="A22" s="16">
        <v>14</v>
      </c>
      <c r="B22" s="27" t="s">
        <v>8</v>
      </c>
      <c r="C22" s="18"/>
      <c r="D22" s="19"/>
      <c r="E22" s="20">
        <f t="shared" si="2"/>
        <v>109.9</v>
      </c>
      <c r="F22" s="28">
        <v>0</v>
      </c>
      <c r="G22" s="26">
        <v>0</v>
      </c>
      <c r="H22" s="28">
        <v>48.2</v>
      </c>
      <c r="I22" s="19">
        <v>61.7</v>
      </c>
      <c r="J22" s="26"/>
      <c r="K22" s="26"/>
    </row>
    <row r="23" spans="1:11" ht="32.25" customHeight="1">
      <c r="A23" s="16">
        <v>15</v>
      </c>
      <c r="B23" s="30" t="s">
        <v>24</v>
      </c>
      <c r="C23" s="18"/>
      <c r="D23" s="31">
        <v>2026</v>
      </c>
      <c r="E23" s="20">
        <f>SUM(E24)</f>
        <v>384</v>
      </c>
      <c r="F23" s="28">
        <v>0</v>
      </c>
      <c r="G23" s="26">
        <v>0</v>
      </c>
      <c r="H23" s="28">
        <v>0</v>
      </c>
      <c r="I23" s="26">
        <v>0</v>
      </c>
      <c r="J23" s="26">
        <v>0</v>
      </c>
      <c r="K23" s="19">
        <f>K24</f>
        <v>384</v>
      </c>
    </row>
    <row r="24" spans="1:11" ht="18.75" customHeight="1">
      <c r="A24" s="16">
        <v>16</v>
      </c>
      <c r="B24" s="30" t="s">
        <v>8</v>
      </c>
      <c r="C24" s="18"/>
      <c r="D24" s="19"/>
      <c r="E24" s="20">
        <f>F24+G24+H24+I24+J24+K24</f>
        <v>384</v>
      </c>
      <c r="F24" s="28">
        <v>0</v>
      </c>
      <c r="G24" s="26">
        <v>0</v>
      </c>
      <c r="H24" s="28">
        <v>0</v>
      </c>
      <c r="I24" s="26">
        <v>0</v>
      </c>
      <c r="J24" s="26">
        <v>0</v>
      </c>
      <c r="K24" s="19">
        <v>384</v>
      </c>
    </row>
    <row r="25" spans="1:11" ht="49.5" customHeight="1">
      <c r="A25" s="16">
        <v>17</v>
      </c>
      <c r="B25" s="30" t="s">
        <v>47</v>
      </c>
      <c r="C25" s="18"/>
      <c r="D25" s="31">
        <v>2026</v>
      </c>
      <c r="E25" s="20">
        <f>E26</f>
        <v>68</v>
      </c>
      <c r="F25" s="28">
        <v>0</v>
      </c>
      <c r="G25" s="26">
        <v>0</v>
      </c>
      <c r="H25" s="28">
        <v>0</v>
      </c>
      <c r="I25" s="26">
        <v>0</v>
      </c>
      <c r="J25" s="26">
        <v>0</v>
      </c>
      <c r="K25" s="19">
        <f>K26</f>
        <v>68</v>
      </c>
    </row>
    <row r="26" spans="1:11" ht="18.75" customHeight="1">
      <c r="A26" s="16">
        <v>18</v>
      </c>
      <c r="B26" s="32" t="s">
        <v>8</v>
      </c>
      <c r="C26" s="18"/>
      <c r="D26" s="19"/>
      <c r="E26" s="20">
        <f>F26+G26+H26+I26+J26+K26</f>
        <v>68</v>
      </c>
      <c r="F26" s="28">
        <v>0</v>
      </c>
      <c r="G26" s="26">
        <v>0</v>
      </c>
      <c r="H26" s="28">
        <v>0</v>
      </c>
      <c r="I26" s="26">
        <v>0</v>
      </c>
      <c r="J26" s="26">
        <v>0</v>
      </c>
      <c r="K26" s="19">
        <v>68</v>
      </c>
    </row>
    <row r="27" spans="1:11" ht="47.25">
      <c r="A27" s="16">
        <v>19</v>
      </c>
      <c r="B27" s="27" t="s">
        <v>39</v>
      </c>
      <c r="C27" s="18"/>
      <c r="D27" s="19" t="s">
        <v>11</v>
      </c>
      <c r="E27" s="20">
        <f>SUM(F27:K27)</f>
        <v>90</v>
      </c>
      <c r="F27" s="28">
        <v>0</v>
      </c>
      <c r="G27" s="26">
        <v>0</v>
      </c>
      <c r="H27" s="28">
        <v>0</v>
      </c>
      <c r="I27" s="28">
        <v>0</v>
      </c>
      <c r="J27" s="28">
        <v>0</v>
      </c>
      <c r="K27" s="19">
        <f>SUM(K28)</f>
        <v>90</v>
      </c>
    </row>
    <row r="28" spans="1:11">
      <c r="A28" s="16">
        <v>20</v>
      </c>
      <c r="B28" s="27" t="s">
        <v>8</v>
      </c>
      <c r="C28" s="18"/>
      <c r="D28" s="19"/>
      <c r="E28" s="20">
        <f>SUM(F28:K28)</f>
        <v>90</v>
      </c>
      <c r="F28" s="28">
        <v>0</v>
      </c>
      <c r="G28" s="26">
        <v>0</v>
      </c>
      <c r="H28" s="28">
        <v>0</v>
      </c>
      <c r="I28" s="26">
        <v>0</v>
      </c>
      <c r="J28" s="28">
        <v>0</v>
      </c>
      <c r="K28" s="19">
        <v>90</v>
      </c>
    </row>
    <row r="29" spans="1:11" ht="45.75" customHeight="1">
      <c r="A29" s="16">
        <v>21</v>
      </c>
      <c r="B29" s="27" t="s">
        <v>40</v>
      </c>
      <c r="C29" s="18"/>
      <c r="D29" s="31" t="s">
        <v>11</v>
      </c>
      <c r="E29" s="20">
        <f>SUM(F29:K29)</f>
        <v>40.4</v>
      </c>
      <c r="F29" s="28">
        <v>0</v>
      </c>
      <c r="G29" s="26">
        <v>0</v>
      </c>
      <c r="H29" s="28">
        <v>0</v>
      </c>
      <c r="I29" s="26">
        <v>0</v>
      </c>
      <c r="J29" s="26">
        <v>0</v>
      </c>
      <c r="K29" s="19">
        <f>K30</f>
        <v>40.4</v>
      </c>
    </row>
    <row r="30" spans="1:11" ht="19.5" customHeight="1">
      <c r="A30" s="16">
        <v>22</v>
      </c>
      <c r="B30" s="27" t="s">
        <v>8</v>
      </c>
      <c r="C30" s="18"/>
      <c r="D30" s="31"/>
      <c r="E30" s="20">
        <f>SUM(F30:K30)</f>
        <v>40.4</v>
      </c>
      <c r="F30" s="28">
        <v>0</v>
      </c>
      <c r="G30" s="26">
        <v>0</v>
      </c>
      <c r="H30" s="28">
        <v>0</v>
      </c>
      <c r="I30" s="26">
        <v>0</v>
      </c>
      <c r="J30" s="26">
        <v>0</v>
      </c>
      <c r="K30" s="19">
        <v>40.4</v>
      </c>
    </row>
    <row r="31" spans="1:11" ht="49.5" customHeight="1">
      <c r="A31" s="16">
        <v>23</v>
      </c>
      <c r="B31" s="30" t="s">
        <v>41</v>
      </c>
      <c r="C31" s="33"/>
      <c r="D31" s="31">
        <v>2017</v>
      </c>
      <c r="E31" s="20">
        <f>F31+G31+H31+I31+J31+K57:K57</f>
        <v>25.1</v>
      </c>
      <c r="F31" s="28">
        <f>F32</f>
        <v>25.1</v>
      </c>
      <c r="G31" s="26">
        <v>0</v>
      </c>
      <c r="H31" s="28">
        <v>0</v>
      </c>
      <c r="I31" s="26">
        <v>0</v>
      </c>
      <c r="J31" s="26">
        <v>0</v>
      </c>
      <c r="K31" s="26">
        <v>0</v>
      </c>
    </row>
    <row r="32" spans="1:11" ht="20.25" customHeight="1">
      <c r="A32" s="16">
        <v>24</v>
      </c>
      <c r="B32" s="30" t="s">
        <v>8</v>
      </c>
      <c r="C32" s="33"/>
      <c r="D32" s="31"/>
      <c r="E32" s="20">
        <f>F32+G32+H32+I32+J32+K23:K57</f>
        <v>25.1</v>
      </c>
      <c r="F32" s="28">
        <v>25.1</v>
      </c>
      <c r="G32" s="26">
        <v>0</v>
      </c>
      <c r="H32" s="28">
        <v>0</v>
      </c>
      <c r="I32" s="26">
        <v>0</v>
      </c>
      <c r="J32" s="26">
        <v>0</v>
      </c>
      <c r="K32" s="26">
        <v>0</v>
      </c>
    </row>
    <row r="33" spans="1:11" ht="36" customHeight="1">
      <c r="A33" s="16">
        <v>25</v>
      </c>
      <c r="B33" s="30" t="s">
        <v>42</v>
      </c>
      <c r="C33" s="33"/>
      <c r="D33" s="31" t="s">
        <v>11</v>
      </c>
      <c r="E33" s="20">
        <f>SUM(E34)</f>
        <v>32.200000000000003</v>
      </c>
      <c r="F33" s="28">
        <f>F34</f>
        <v>0</v>
      </c>
      <c r="G33" s="26">
        <f t="shared" ref="G33:J33" si="3">G34</f>
        <v>0</v>
      </c>
      <c r="H33" s="28">
        <f t="shared" si="3"/>
        <v>0</v>
      </c>
      <c r="I33" s="26">
        <f t="shared" si="3"/>
        <v>0</v>
      </c>
      <c r="J33" s="26">
        <f t="shared" si="3"/>
        <v>0</v>
      </c>
      <c r="K33" s="19">
        <f>K34</f>
        <v>32.200000000000003</v>
      </c>
    </row>
    <row r="34" spans="1:11" ht="19.5" customHeight="1">
      <c r="A34" s="16">
        <v>26</v>
      </c>
      <c r="B34" s="30" t="s">
        <v>8</v>
      </c>
      <c r="C34" s="33"/>
      <c r="D34" s="31"/>
      <c r="E34" s="20">
        <f>SUM(F34:K34)</f>
        <v>32.200000000000003</v>
      </c>
      <c r="F34" s="28">
        <v>0</v>
      </c>
      <c r="G34" s="26">
        <v>0</v>
      </c>
      <c r="H34" s="28">
        <v>0</v>
      </c>
      <c r="I34" s="26">
        <v>0</v>
      </c>
      <c r="J34" s="26">
        <v>0</v>
      </c>
      <c r="K34" s="19">
        <v>32.200000000000003</v>
      </c>
    </row>
    <row r="35" spans="1:11" ht="22.5" customHeight="1">
      <c r="A35" s="16">
        <v>27</v>
      </c>
      <c r="B35" s="51" t="s">
        <v>32</v>
      </c>
      <c r="C35" s="51"/>
      <c r="D35" s="51"/>
      <c r="E35" s="51"/>
      <c r="F35" s="51"/>
      <c r="G35" s="51"/>
      <c r="H35" s="51"/>
      <c r="I35" s="51"/>
      <c r="J35" s="51"/>
      <c r="K35" s="51"/>
    </row>
    <row r="36" spans="1:11" ht="21.75" customHeight="1">
      <c r="A36" s="16">
        <v>28</v>
      </c>
      <c r="B36" s="23" t="s">
        <v>14</v>
      </c>
      <c r="C36" s="34"/>
      <c r="D36" s="16" t="s">
        <v>15</v>
      </c>
      <c r="E36" s="20">
        <f>SUM(E37:E38)</f>
        <v>384.4</v>
      </c>
      <c r="F36" s="21">
        <f>F37+F38</f>
        <v>25</v>
      </c>
      <c r="G36" s="20">
        <f t="shared" ref="G36:K36" si="4">G37+G38</f>
        <v>63.1</v>
      </c>
      <c r="H36" s="21">
        <f t="shared" si="4"/>
        <v>24.6</v>
      </c>
      <c r="I36" s="35">
        <f t="shared" si="4"/>
        <v>0</v>
      </c>
      <c r="J36" s="35">
        <f t="shared" si="4"/>
        <v>0</v>
      </c>
      <c r="K36" s="20">
        <f t="shared" si="4"/>
        <v>271.7</v>
      </c>
    </row>
    <row r="37" spans="1:11">
      <c r="A37" s="16">
        <v>29</v>
      </c>
      <c r="B37" s="27" t="s">
        <v>7</v>
      </c>
      <c r="C37" s="34"/>
      <c r="D37" s="16"/>
      <c r="E37" s="20">
        <f>SUM(F37:K37)</f>
        <v>261.8</v>
      </c>
      <c r="F37" s="36">
        <f t="shared" ref="F37:K37" si="5">F45+F42</f>
        <v>0</v>
      </c>
      <c r="G37" s="35">
        <f t="shared" si="5"/>
        <v>0</v>
      </c>
      <c r="H37" s="28">
        <f t="shared" si="5"/>
        <v>23.6</v>
      </c>
      <c r="I37" s="35">
        <f t="shared" si="5"/>
        <v>0</v>
      </c>
      <c r="J37" s="35">
        <f t="shared" si="5"/>
        <v>0</v>
      </c>
      <c r="K37" s="19">
        <f t="shared" si="5"/>
        <v>238.2</v>
      </c>
    </row>
    <row r="38" spans="1:11" ht="18" customHeight="1">
      <c r="A38" s="16">
        <v>30</v>
      </c>
      <c r="B38" s="27" t="s">
        <v>8</v>
      </c>
      <c r="C38" s="34"/>
      <c r="D38" s="16"/>
      <c r="E38" s="20">
        <f>SUM(F38:K38)</f>
        <v>122.6</v>
      </c>
      <c r="F38" s="28">
        <f>F46+F48+F43+F50+F40</f>
        <v>25</v>
      </c>
      <c r="G38" s="19">
        <f t="shared" ref="G38:J38" si="6">G46+G48+G43+G50+G40</f>
        <v>63.1</v>
      </c>
      <c r="H38" s="28">
        <f t="shared" si="6"/>
        <v>1</v>
      </c>
      <c r="I38" s="26">
        <f t="shared" si="6"/>
        <v>0</v>
      </c>
      <c r="J38" s="26">
        <f t="shared" si="6"/>
        <v>0</v>
      </c>
      <c r="K38" s="19">
        <f>K46+K48+K43+K50+K40</f>
        <v>33.5</v>
      </c>
    </row>
    <row r="39" spans="1:11" ht="33" customHeight="1">
      <c r="A39" s="16">
        <v>31</v>
      </c>
      <c r="B39" s="30" t="s">
        <v>20</v>
      </c>
      <c r="C39" s="37"/>
      <c r="D39" s="19" t="s">
        <v>16</v>
      </c>
      <c r="E39" s="20">
        <f>SUM(F39:K39)</f>
        <v>88.1</v>
      </c>
      <c r="F39" s="28">
        <f>F40</f>
        <v>25</v>
      </c>
      <c r="G39" s="19">
        <f>G40</f>
        <v>63.1</v>
      </c>
      <c r="H39" s="28">
        <v>0</v>
      </c>
      <c r="I39" s="26">
        <v>0</v>
      </c>
      <c r="J39" s="26">
        <v>0</v>
      </c>
      <c r="K39" s="26">
        <v>0</v>
      </c>
    </row>
    <row r="40" spans="1:11">
      <c r="A40" s="16">
        <v>32</v>
      </c>
      <c r="B40" s="30" t="s">
        <v>8</v>
      </c>
      <c r="C40" s="33"/>
      <c r="D40" s="19"/>
      <c r="E40" s="20">
        <f>F40+G40+H40+I40+J40+K40</f>
        <v>88.1</v>
      </c>
      <c r="F40" s="28">
        <v>25</v>
      </c>
      <c r="G40" s="19">
        <v>63.1</v>
      </c>
      <c r="H40" s="28">
        <v>0</v>
      </c>
      <c r="I40" s="26">
        <v>0</v>
      </c>
      <c r="J40" s="26">
        <v>0</v>
      </c>
      <c r="K40" s="26">
        <v>0</v>
      </c>
    </row>
    <row r="41" spans="1:11" ht="49.5" customHeight="1">
      <c r="A41" s="16">
        <v>33</v>
      </c>
      <c r="B41" s="30" t="s">
        <v>43</v>
      </c>
      <c r="C41" s="37"/>
      <c r="D41" s="37">
        <v>2019</v>
      </c>
      <c r="E41" s="20">
        <f>F41+G41+H41+I41+J41+K41</f>
        <v>24.6</v>
      </c>
      <c r="F41" s="28">
        <v>0</v>
      </c>
      <c r="G41" s="26">
        <v>0</v>
      </c>
      <c r="H41" s="28">
        <f>H42+H43</f>
        <v>24.6</v>
      </c>
      <c r="I41" s="26">
        <v>0</v>
      </c>
      <c r="J41" s="26">
        <v>0</v>
      </c>
      <c r="K41" s="26">
        <v>0</v>
      </c>
    </row>
    <row r="42" spans="1:11" ht="15.75" customHeight="1">
      <c r="A42" s="16">
        <v>34</v>
      </c>
      <c r="B42" s="30" t="s">
        <v>7</v>
      </c>
      <c r="C42" s="37"/>
      <c r="D42" s="19"/>
      <c r="E42" s="20">
        <f>F42+G42+H42+I42+J42+K42</f>
        <v>23.6</v>
      </c>
      <c r="F42" s="28">
        <v>0</v>
      </c>
      <c r="G42" s="26">
        <v>0</v>
      </c>
      <c r="H42" s="28">
        <v>23.6</v>
      </c>
      <c r="I42" s="26">
        <v>0</v>
      </c>
      <c r="J42" s="26">
        <v>0</v>
      </c>
      <c r="K42" s="26">
        <v>0</v>
      </c>
    </row>
    <row r="43" spans="1:11">
      <c r="A43" s="16">
        <v>35</v>
      </c>
      <c r="B43" s="30" t="s">
        <v>8</v>
      </c>
      <c r="C43" s="37"/>
      <c r="D43" s="19"/>
      <c r="E43" s="20">
        <f>F43+G43+H43+I43+J43+K43</f>
        <v>1</v>
      </c>
      <c r="F43" s="28">
        <v>0</v>
      </c>
      <c r="G43" s="26">
        <v>0</v>
      </c>
      <c r="H43" s="28">
        <v>1</v>
      </c>
      <c r="I43" s="26">
        <v>0</v>
      </c>
      <c r="J43" s="26">
        <v>0</v>
      </c>
      <c r="K43" s="26">
        <v>0</v>
      </c>
    </row>
    <row r="44" spans="1:11" ht="46.5" customHeight="1">
      <c r="A44" s="16">
        <v>36</v>
      </c>
      <c r="B44" s="27" t="s">
        <v>26</v>
      </c>
      <c r="C44" s="18"/>
      <c r="D44" s="19" t="s">
        <v>11</v>
      </c>
      <c r="E44" s="20">
        <f t="shared" ref="E44:E50" si="7">F44+G44+H44+I44+J44+K44</f>
        <v>256.7</v>
      </c>
      <c r="F44" s="28">
        <v>0</v>
      </c>
      <c r="G44" s="26">
        <v>0</v>
      </c>
      <c r="H44" s="28">
        <v>0</v>
      </c>
      <c r="I44" s="26">
        <v>0</v>
      </c>
      <c r="J44" s="26">
        <v>0</v>
      </c>
      <c r="K44" s="19">
        <f>K45+K46</f>
        <v>256.7</v>
      </c>
    </row>
    <row r="45" spans="1:11">
      <c r="A45" s="16">
        <v>37</v>
      </c>
      <c r="B45" s="30" t="s">
        <v>7</v>
      </c>
      <c r="C45" s="18"/>
      <c r="D45" s="19"/>
      <c r="E45" s="20">
        <f t="shared" si="7"/>
        <v>238.2</v>
      </c>
      <c r="F45" s="28">
        <v>0</v>
      </c>
      <c r="G45" s="26">
        <v>0</v>
      </c>
      <c r="H45" s="28">
        <v>0</v>
      </c>
      <c r="I45" s="26">
        <v>0</v>
      </c>
      <c r="J45" s="26">
        <v>0</v>
      </c>
      <c r="K45" s="19">
        <v>238.2</v>
      </c>
    </row>
    <row r="46" spans="1:11" ht="18.75" customHeight="1">
      <c r="A46" s="16">
        <v>38</v>
      </c>
      <c r="B46" s="30" t="s">
        <v>8</v>
      </c>
      <c r="C46" s="18"/>
      <c r="D46" s="19"/>
      <c r="E46" s="20">
        <f t="shared" si="7"/>
        <v>18.5</v>
      </c>
      <c r="F46" s="28">
        <v>0</v>
      </c>
      <c r="G46" s="26">
        <v>0</v>
      </c>
      <c r="H46" s="28">
        <v>0</v>
      </c>
      <c r="I46" s="26">
        <v>0</v>
      </c>
      <c r="J46" s="26">
        <v>0</v>
      </c>
      <c r="K46" s="19">
        <v>18.5</v>
      </c>
    </row>
    <row r="47" spans="1:11" ht="32.25" customHeight="1">
      <c r="A47" s="16">
        <v>39</v>
      </c>
      <c r="B47" s="30" t="s">
        <v>44</v>
      </c>
      <c r="C47" s="37"/>
      <c r="D47" s="37">
        <v>2025</v>
      </c>
      <c r="E47" s="20">
        <f t="shared" si="7"/>
        <v>11</v>
      </c>
      <c r="F47" s="28">
        <v>0</v>
      </c>
      <c r="G47" s="26">
        <v>0</v>
      </c>
      <c r="H47" s="28">
        <v>0</v>
      </c>
      <c r="I47" s="26">
        <v>0</v>
      </c>
      <c r="J47" s="26">
        <v>0</v>
      </c>
      <c r="K47" s="19">
        <f>K48</f>
        <v>11</v>
      </c>
    </row>
    <row r="48" spans="1:11" ht="18" customHeight="1">
      <c r="A48" s="16">
        <v>40</v>
      </c>
      <c r="B48" s="30" t="s">
        <v>8</v>
      </c>
      <c r="C48" s="37"/>
      <c r="D48" s="37"/>
      <c r="E48" s="20">
        <f t="shared" si="7"/>
        <v>11</v>
      </c>
      <c r="F48" s="28">
        <v>0</v>
      </c>
      <c r="G48" s="26">
        <v>0</v>
      </c>
      <c r="H48" s="28">
        <v>0</v>
      </c>
      <c r="I48" s="26">
        <v>0</v>
      </c>
      <c r="J48" s="26">
        <v>0</v>
      </c>
      <c r="K48" s="19">
        <v>11</v>
      </c>
    </row>
    <row r="49" spans="1:12" ht="33.75" customHeight="1">
      <c r="A49" s="16">
        <v>41</v>
      </c>
      <c r="B49" s="30" t="s">
        <v>45</v>
      </c>
      <c r="C49" s="37"/>
      <c r="D49" s="37">
        <v>2025</v>
      </c>
      <c r="E49" s="20">
        <f t="shared" si="7"/>
        <v>4</v>
      </c>
      <c r="F49" s="28">
        <v>0</v>
      </c>
      <c r="G49" s="26">
        <v>0</v>
      </c>
      <c r="H49" s="28">
        <v>0</v>
      </c>
      <c r="I49" s="26">
        <v>0</v>
      </c>
      <c r="J49" s="26">
        <v>0</v>
      </c>
      <c r="K49" s="19">
        <f>K50</f>
        <v>4</v>
      </c>
      <c r="L49" s="2"/>
    </row>
    <row r="50" spans="1:12" ht="18.75" customHeight="1">
      <c r="A50" s="16">
        <v>42</v>
      </c>
      <c r="B50" s="30" t="s">
        <v>8</v>
      </c>
      <c r="C50" s="37"/>
      <c r="D50" s="37"/>
      <c r="E50" s="20">
        <f t="shared" si="7"/>
        <v>4</v>
      </c>
      <c r="F50" s="28">
        <v>0</v>
      </c>
      <c r="G50" s="26">
        <v>0</v>
      </c>
      <c r="H50" s="28">
        <v>0</v>
      </c>
      <c r="I50" s="26">
        <v>0</v>
      </c>
      <c r="J50" s="26">
        <v>0</v>
      </c>
      <c r="K50" s="19">
        <v>4</v>
      </c>
    </row>
    <row r="51" spans="1:12" ht="33" customHeight="1">
      <c r="A51" s="16">
        <v>43</v>
      </c>
      <c r="B51" s="47" t="s">
        <v>33</v>
      </c>
      <c r="C51" s="47"/>
      <c r="D51" s="47"/>
      <c r="E51" s="47"/>
      <c r="F51" s="47"/>
      <c r="G51" s="47"/>
      <c r="H51" s="47"/>
      <c r="I51" s="47"/>
      <c r="J51" s="47"/>
      <c r="K51" s="47"/>
    </row>
    <row r="52" spans="1:12" ht="33" customHeight="1">
      <c r="A52" s="16">
        <v>44</v>
      </c>
      <c r="B52" s="23" t="s">
        <v>17</v>
      </c>
      <c r="C52" s="25"/>
      <c r="D52" s="18" t="s">
        <v>15</v>
      </c>
      <c r="E52" s="20">
        <f>SUM(E53:E54)</f>
        <v>468.6</v>
      </c>
      <c r="F52" s="28">
        <f>SUM(F53:F54)</f>
        <v>2.9</v>
      </c>
      <c r="G52" s="19">
        <f>SUM(G53:G54)</f>
        <v>60</v>
      </c>
      <c r="H52" s="28">
        <f>SUM(H53:H54)</f>
        <v>100.69999999999999</v>
      </c>
      <c r="I52" s="19">
        <f t="shared" ref="I52:J52" si="8">I53+I54</f>
        <v>79.2</v>
      </c>
      <c r="J52" s="19">
        <f t="shared" si="8"/>
        <v>21.8</v>
      </c>
      <c r="K52" s="19">
        <f>SUM(K53:K54)</f>
        <v>204</v>
      </c>
    </row>
    <row r="53" spans="1:12" ht="19.5" customHeight="1">
      <c r="A53" s="16">
        <v>45</v>
      </c>
      <c r="B53" s="27" t="s">
        <v>7</v>
      </c>
      <c r="C53" s="25"/>
      <c r="D53" s="18"/>
      <c r="E53" s="20">
        <f t="shared" ref="E53:E69" si="9">SUM(F53:K53)</f>
        <v>90.5</v>
      </c>
      <c r="F53" s="28">
        <f t="shared" ref="F53:K53" si="10">SUM(F56,F59,F62,F65)</f>
        <v>2.9</v>
      </c>
      <c r="G53" s="19">
        <f t="shared" si="10"/>
        <v>47.6</v>
      </c>
      <c r="H53" s="28">
        <f t="shared" si="10"/>
        <v>40</v>
      </c>
      <c r="I53" s="26">
        <f t="shared" si="10"/>
        <v>0</v>
      </c>
      <c r="J53" s="26">
        <f t="shared" si="10"/>
        <v>0</v>
      </c>
      <c r="K53" s="26">
        <f t="shared" si="10"/>
        <v>0</v>
      </c>
    </row>
    <row r="54" spans="1:12" ht="18.75" customHeight="1">
      <c r="A54" s="16">
        <v>46</v>
      </c>
      <c r="B54" s="27" t="s">
        <v>8</v>
      </c>
      <c r="C54" s="25"/>
      <c r="D54" s="18"/>
      <c r="E54" s="20">
        <f t="shared" si="9"/>
        <v>378.1</v>
      </c>
      <c r="F54" s="28">
        <f t="shared" ref="F54:K54" si="11">SUM(F57,F60,F63,F67,F69)</f>
        <v>0</v>
      </c>
      <c r="G54" s="19">
        <f t="shared" si="11"/>
        <v>12.4</v>
      </c>
      <c r="H54" s="28">
        <f t="shared" si="11"/>
        <v>60.699999999999996</v>
      </c>
      <c r="I54" s="19">
        <f t="shared" si="11"/>
        <v>79.2</v>
      </c>
      <c r="J54" s="19">
        <f t="shared" si="11"/>
        <v>21.8</v>
      </c>
      <c r="K54" s="19">
        <f t="shared" si="11"/>
        <v>204</v>
      </c>
    </row>
    <row r="55" spans="1:12" ht="33.75" customHeight="1">
      <c r="A55" s="16">
        <v>47</v>
      </c>
      <c r="B55" s="30" t="s">
        <v>27</v>
      </c>
      <c r="C55" s="33"/>
      <c r="D55" s="19" t="s">
        <v>18</v>
      </c>
      <c r="E55" s="20">
        <f>SUM(F55:K55)</f>
        <v>50.1</v>
      </c>
      <c r="F55" s="28">
        <v>0</v>
      </c>
      <c r="G55" s="19">
        <f>G56+G57</f>
        <v>43.5</v>
      </c>
      <c r="H55" s="28">
        <f>H56+H57</f>
        <v>6.6</v>
      </c>
      <c r="I55" s="26">
        <v>0</v>
      </c>
      <c r="J55" s="26">
        <v>0</v>
      </c>
      <c r="K55" s="26">
        <v>0</v>
      </c>
    </row>
    <row r="56" spans="1:12">
      <c r="A56" s="16">
        <v>48</v>
      </c>
      <c r="B56" s="30" t="s">
        <v>7</v>
      </c>
      <c r="C56" s="33"/>
      <c r="D56" s="19"/>
      <c r="E56" s="20">
        <f t="shared" si="9"/>
        <v>31.1</v>
      </c>
      <c r="F56" s="28">
        <v>0</v>
      </c>
      <c r="G56" s="19">
        <v>31.1</v>
      </c>
      <c r="H56" s="28">
        <v>0</v>
      </c>
      <c r="I56" s="26">
        <v>0</v>
      </c>
      <c r="J56" s="26">
        <v>0</v>
      </c>
      <c r="K56" s="26">
        <v>0</v>
      </c>
    </row>
    <row r="57" spans="1:12" ht="19.5" customHeight="1">
      <c r="A57" s="16">
        <v>49</v>
      </c>
      <c r="B57" s="30" t="s">
        <v>8</v>
      </c>
      <c r="C57" s="33"/>
      <c r="D57" s="19"/>
      <c r="E57" s="20">
        <f t="shared" si="9"/>
        <v>19</v>
      </c>
      <c r="F57" s="28">
        <v>0</v>
      </c>
      <c r="G57" s="19">
        <v>12.4</v>
      </c>
      <c r="H57" s="28">
        <v>6.6</v>
      </c>
      <c r="I57" s="26">
        <v>0</v>
      </c>
      <c r="J57" s="26">
        <v>0</v>
      </c>
      <c r="K57" s="26">
        <v>0</v>
      </c>
    </row>
    <row r="58" spans="1:12" ht="33" customHeight="1">
      <c r="A58" s="16">
        <v>50</v>
      </c>
      <c r="B58" s="30" t="s">
        <v>28</v>
      </c>
      <c r="C58" s="33"/>
      <c r="D58" s="19" t="s">
        <v>12</v>
      </c>
      <c r="E58" s="20">
        <f t="shared" si="9"/>
        <v>165.7</v>
      </c>
      <c r="F58" s="28">
        <f>F60+F59</f>
        <v>2.9</v>
      </c>
      <c r="G58" s="26">
        <v>0</v>
      </c>
      <c r="H58" s="28">
        <f t="shared" ref="H58:I58" si="12">H60+H59</f>
        <v>87.3</v>
      </c>
      <c r="I58" s="19">
        <f t="shared" si="12"/>
        <v>75.5</v>
      </c>
      <c r="J58" s="26">
        <v>0</v>
      </c>
      <c r="K58" s="26">
        <v>0</v>
      </c>
    </row>
    <row r="59" spans="1:12" ht="18.75" customHeight="1">
      <c r="A59" s="16">
        <v>51</v>
      </c>
      <c r="B59" s="30" t="s">
        <v>7</v>
      </c>
      <c r="C59" s="33"/>
      <c r="D59" s="19"/>
      <c r="E59" s="20">
        <f t="shared" si="9"/>
        <v>42.9</v>
      </c>
      <c r="F59" s="28">
        <v>2.9</v>
      </c>
      <c r="G59" s="26">
        <v>0</v>
      </c>
      <c r="H59" s="28">
        <v>40</v>
      </c>
      <c r="I59" s="26">
        <v>0</v>
      </c>
      <c r="J59" s="26">
        <v>0</v>
      </c>
      <c r="K59" s="26">
        <v>0</v>
      </c>
    </row>
    <row r="60" spans="1:12">
      <c r="A60" s="16">
        <v>52</v>
      </c>
      <c r="B60" s="30" t="s">
        <v>8</v>
      </c>
      <c r="C60" s="33"/>
      <c r="D60" s="19"/>
      <c r="E60" s="20">
        <f t="shared" si="9"/>
        <v>122.8</v>
      </c>
      <c r="F60" s="28">
        <v>0</v>
      </c>
      <c r="G60" s="26">
        <v>0</v>
      </c>
      <c r="H60" s="28">
        <v>47.3</v>
      </c>
      <c r="I60" s="29">
        <v>75.5</v>
      </c>
      <c r="J60" s="26">
        <v>0</v>
      </c>
      <c r="K60" s="26">
        <v>0</v>
      </c>
    </row>
    <row r="61" spans="1:12" ht="32.25" customHeight="1">
      <c r="A61" s="16">
        <v>53</v>
      </c>
      <c r="B61" s="30" t="s">
        <v>46</v>
      </c>
      <c r="C61" s="33"/>
      <c r="D61" s="19" t="s">
        <v>18</v>
      </c>
      <c r="E61" s="20">
        <f>SUM(F61:K61)</f>
        <v>16.8</v>
      </c>
      <c r="F61" s="28">
        <f>F62+F63</f>
        <v>0</v>
      </c>
      <c r="G61" s="19">
        <f t="shared" ref="G61:K61" si="13">G62+G63</f>
        <v>10</v>
      </c>
      <c r="H61" s="28">
        <f t="shared" si="13"/>
        <v>6.8</v>
      </c>
      <c r="I61" s="26">
        <f t="shared" si="13"/>
        <v>0</v>
      </c>
      <c r="J61" s="26">
        <f t="shared" si="13"/>
        <v>0</v>
      </c>
      <c r="K61" s="26">
        <f t="shared" si="13"/>
        <v>0</v>
      </c>
    </row>
    <row r="62" spans="1:12">
      <c r="A62" s="16">
        <v>54</v>
      </c>
      <c r="B62" s="30" t="s">
        <v>7</v>
      </c>
      <c r="C62" s="33"/>
      <c r="D62" s="19"/>
      <c r="E62" s="20">
        <f t="shared" si="9"/>
        <v>10</v>
      </c>
      <c r="F62" s="28">
        <v>0</v>
      </c>
      <c r="G62" s="19">
        <v>10</v>
      </c>
      <c r="H62" s="28">
        <v>0</v>
      </c>
      <c r="I62" s="26">
        <v>0</v>
      </c>
      <c r="J62" s="26">
        <v>0</v>
      </c>
      <c r="K62" s="26">
        <v>0</v>
      </c>
    </row>
    <row r="63" spans="1:12" ht="18.75" customHeight="1">
      <c r="A63" s="16">
        <v>55</v>
      </c>
      <c r="B63" s="30" t="s">
        <v>8</v>
      </c>
      <c r="C63" s="33"/>
      <c r="D63" s="19"/>
      <c r="E63" s="20">
        <f t="shared" si="9"/>
        <v>6.8</v>
      </c>
      <c r="F63" s="28">
        <v>0</v>
      </c>
      <c r="G63" s="26">
        <v>0</v>
      </c>
      <c r="H63" s="28">
        <v>6.8</v>
      </c>
      <c r="I63" s="26">
        <v>0</v>
      </c>
      <c r="J63" s="26">
        <v>0</v>
      </c>
      <c r="K63" s="26">
        <v>0</v>
      </c>
    </row>
    <row r="64" spans="1:12" ht="34.5" customHeight="1">
      <c r="A64" s="16">
        <v>56</v>
      </c>
      <c r="B64" s="30" t="s">
        <v>29</v>
      </c>
      <c r="C64" s="33"/>
      <c r="D64" s="31">
        <v>2018</v>
      </c>
      <c r="E64" s="20">
        <f t="shared" si="9"/>
        <v>6.5</v>
      </c>
      <c r="F64" s="28">
        <f t="shared" ref="F64:F65" si="14">F65</f>
        <v>0</v>
      </c>
      <c r="G64" s="19">
        <f>G65</f>
        <v>6.5</v>
      </c>
      <c r="H64" s="28">
        <v>0</v>
      </c>
      <c r="I64" s="26">
        <v>0</v>
      </c>
      <c r="J64" s="26">
        <v>0</v>
      </c>
      <c r="K64" s="26">
        <v>0</v>
      </c>
    </row>
    <row r="65" spans="1:12" ht="18" customHeight="1">
      <c r="A65" s="16">
        <v>57</v>
      </c>
      <c r="B65" s="30" t="s">
        <v>7</v>
      </c>
      <c r="C65" s="33"/>
      <c r="D65" s="31"/>
      <c r="E65" s="20">
        <f t="shared" si="9"/>
        <v>6.5</v>
      </c>
      <c r="F65" s="28">
        <f t="shared" si="14"/>
        <v>0</v>
      </c>
      <c r="G65" s="19">
        <v>6.5</v>
      </c>
      <c r="H65" s="28">
        <v>0</v>
      </c>
      <c r="I65" s="26">
        <v>0</v>
      </c>
      <c r="J65" s="26">
        <v>0</v>
      </c>
      <c r="K65" s="26">
        <v>0</v>
      </c>
    </row>
    <row r="66" spans="1:12" ht="31.5">
      <c r="A66" s="16">
        <v>58</v>
      </c>
      <c r="B66" s="30" t="s">
        <v>36</v>
      </c>
      <c r="C66" s="33"/>
      <c r="D66" s="38" t="s">
        <v>49</v>
      </c>
      <c r="E66" s="20">
        <f t="shared" si="9"/>
        <v>109.5</v>
      </c>
      <c r="F66" s="28">
        <f t="shared" ref="F66:H66" si="15">F67</f>
        <v>0</v>
      </c>
      <c r="G66" s="26">
        <f t="shared" si="15"/>
        <v>0</v>
      </c>
      <c r="H66" s="28">
        <f t="shared" si="15"/>
        <v>0</v>
      </c>
      <c r="I66" s="19">
        <f>SUM(I67)</f>
        <v>3.7</v>
      </c>
      <c r="J66" s="19">
        <f>SUM(J67)</f>
        <v>21.8</v>
      </c>
      <c r="K66" s="19">
        <f>SUM(K67)</f>
        <v>84</v>
      </c>
    </row>
    <row r="67" spans="1:12" ht="18.75" customHeight="1">
      <c r="A67" s="16">
        <v>59</v>
      </c>
      <c r="B67" s="30" t="s">
        <v>8</v>
      </c>
      <c r="C67" s="33"/>
      <c r="D67" s="31"/>
      <c r="E67" s="20">
        <f t="shared" si="9"/>
        <v>109.5</v>
      </c>
      <c r="F67" s="28">
        <v>0</v>
      </c>
      <c r="G67" s="26">
        <v>0</v>
      </c>
      <c r="H67" s="28">
        <v>0</v>
      </c>
      <c r="I67" s="19">
        <v>3.7</v>
      </c>
      <c r="J67" s="19">
        <v>21.8</v>
      </c>
      <c r="K67" s="39">
        <v>84</v>
      </c>
    </row>
    <row r="68" spans="1:12" ht="36.75" customHeight="1">
      <c r="A68" s="16">
        <v>60</v>
      </c>
      <c r="B68" s="30" t="s">
        <v>22</v>
      </c>
      <c r="C68" s="33"/>
      <c r="D68" s="31">
        <v>2026</v>
      </c>
      <c r="E68" s="20">
        <f t="shared" si="9"/>
        <v>120</v>
      </c>
      <c r="F68" s="28">
        <f>F69</f>
        <v>0</v>
      </c>
      <c r="G68" s="26">
        <f t="shared" ref="G68:K68" si="16">G69</f>
        <v>0</v>
      </c>
      <c r="H68" s="28">
        <f t="shared" si="16"/>
        <v>0</v>
      </c>
      <c r="I68" s="26">
        <f t="shared" si="16"/>
        <v>0</v>
      </c>
      <c r="J68" s="26">
        <f t="shared" si="16"/>
        <v>0</v>
      </c>
      <c r="K68" s="29">
        <f t="shared" si="16"/>
        <v>120</v>
      </c>
    </row>
    <row r="69" spans="1:12">
      <c r="A69" s="16">
        <v>61</v>
      </c>
      <c r="B69" s="30" t="s">
        <v>8</v>
      </c>
      <c r="C69" s="33"/>
      <c r="D69" s="31"/>
      <c r="E69" s="20">
        <f t="shared" si="9"/>
        <v>120</v>
      </c>
      <c r="F69" s="28">
        <v>0</v>
      </c>
      <c r="G69" s="26">
        <v>0</v>
      </c>
      <c r="H69" s="28">
        <v>0</v>
      </c>
      <c r="I69" s="26">
        <v>0</v>
      </c>
      <c r="J69" s="26">
        <v>0</v>
      </c>
      <c r="K69" s="29">
        <v>120</v>
      </c>
    </row>
    <row r="70" spans="1:12" ht="34.5" customHeight="1">
      <c r="A70" s="16">
        <v>62</v>
      </c>
      <c r="B70" s="47" t="s">
        <v>10</v>
      </c>
      <c r="C70" s="47"/>
      <c r="D70" s="47"/>
      <c r="E70" s="47"/>
      <c r="F70" s="47"/>
      <c r="G70" s="47"/>
      <c r="H70" s="47"/>
      <c r="I70" s="47"/>
      <c r="J70" s="47"/>
      <c r="K70" s="47"/>
    </row>
    <row r="71" spans="1:12" ht="47.25">
      <c r="A71" s="16">
        <v>63</v>
      </c>
      <c r="B71" s="30" t="s">
        <v>23</v>
      </c>
      <c r="C71" s="33"/>
      <c r="D71" s="31">
        <v>2017</v>
      </c>
      <c r="E71" s="20">
        <f>E72</f>
        <v>32</v>
      </c>
      <c r="F71" s="28">
        <v>0</v>
      </c>
      <c r="G71" s="26">
        <v>0</v>
      </c>
      <c r="H71" s="28">
        <f>H72</f>
        <v>32</v>
      </c>
      <c r="I71" s="26">
        <v>0</v>
      </c>
      <c r="J71" s="26">
        <v>0</v>
      </c>
      <c r="K71" s="26">
        <v>0</v>
      </c>
    </row>
    <row r="72" spans="1:12" ht="21" customHeight="1">
      <c r="A72" s="16">
        <v>64</v>
      </c>
      <c r="B72" s="30" t="s">
        <v>9</v>
      </c>
      <c r="C72" s="33"/>
      <c r="D72" s="31"/>
      <c r="E72" s="20">
        <f>F72+G72+H72+I72+J72+K72</f>
        <v>32</v>
      </c>
      <c r="F72" s="28">
        <v>0</v>
      </c>
      <c r="G72" s="26">
        <v>0</v>
      </c>
      <c r="H72" s="28">
        <v>32</v>
      </c>
      <c r="I72" s="26">
        <v>0</v>
      </c>
      <c r="J72" s="26">
        <v>0</v>
      </c>
      <c r="K72" s="26">
        <v>0</v>
      </c>
    </row>
    <row r="73" spans="1:12" ht="6.75" customHeight="1">
      <c r="A73" s="40"/>
      <c r="B73" s="41"/>
      <c r="C73" s="9"/>
      <c r="D73" s="9"/>
      <c r="E73" s="9"/>
      <c r="F73" s="10"/>
      <c r="G73" s="9"/>
      <c r="H73" s="10"/>
      <c r="I73" s="9"/>
      <c r="J73" s="9"/>
      <c r="K73" s="9"/>
    </row>
    <row r="74" spans="1:12" ht="34.5" customHeight="1">
      <c r="A74" s="42" t="s">
        <v>38</v>
      </c>
      <c r="B74" s="43" t="s">
        <v>37</v>
      </c>
      <c r="C74" s="43"/>
      <c r="D74" s="43"/>
      <c r="E74" s="43"/>
      <c r="F74" s="43"/>
      <c r="G74" s="43"/>
      <c r="H74" s="43"/>
      <c r="I74" s="43"/>
      <c r="J74" s="43"/>
      <c r="K74" s="43"/>
    </row>
    <row r="75" spans="1:12" ht="36.75" customHeight="1">
      <c r="L75" s="6"/>
    </row>
    <row r="76" spans="1:12">
      <c r="D76" s="5"/>
    </row>
  </sheetData>
  <mergeCells count="12">
    <mergeCell ref="B74:K74"/>
    <mergeCell ref="H1:K1"/>
    <mergeCell ref="H2:K2"/>
    <mergeCell ref="H3:K3"/>
    <mergeCell ref="B51:K51"/>
    <mergeCell ref="B70:K70"/>
    <mergeCell ref="A5:K5"/>
    <mergeCell ref="A6:K6"/>
    <mergeCell ref="E7:K7"/>
    <mergeCell ref="B13:K13"/>
    <mergeCell ref="B35:K35"/>
    <mergeCell ref="H4:K4"/>
  </mergeCells>
  <pageMargins left="0.27559055118110237" right="0.27559055118110237" top="0.39370078740157483" bottom="0.39370078740157483" header="0.31496062992125984" footer="0.19685039370078741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'2019'!Print_Titles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fdc15</dc:creator>
  <cp:lastModifiedBy>duma08</cp:lastModifiedBy>
  <cp:lastPrinted>2022-07-01T05:59:52Z</cp:lastPrinted>
  <dcterms:created xsi:type="dcterms:W3CDTF">2017-08-30T03:10:34Z</dcterms:created>
  <dcterms:modified xsi:type="dcterms:W3CDTF">2022-07-01T06:53:57Z</dcterms:modified>
</cp:coreProperties>
</file>